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8a51de76bb1b56/Trung An/CNVC/2021/"/>
    </mc:Choice>
  </mc:AlternateContent>
  <xr:revisionPtr revIDLastSave="1" documentId="8_{99580B7E-5CBB-41D5-A1C5-D7D47C095629}" xr6:coauthVersionLast="47" xr6:coauthVersionMax="47" xr10:uidLastSave="{B415BE6D-52E7-4B59-9875-A93966B80A6B}"/>
  <bookViews>
    <workbookView xWindow="-120" yWindow="-120" windowWidth="29040" windowHeight="15840" firstSheet="1" activeTab="1" xr2:uid="{00000000-000D-0000-FFFF-FFFF00000000}"/>
  </bookViews>
  <sheets>
    <sheet name="XL4Poppy" sheetId="4" state="hidden" r:id="rId1"/>
    <sheet name="BAO CAO QUY XHTT 2019" sheetId="45" r:id="rId2"/>
  </sheets>
  <externalReferences>
    <externalReference r:id="rId3"/>
  </externalReferences>
  <definedNames>
    <definedName name="_dam24">[1]GIAVLIEU!$M$51</definedName>
    <definedName name="_Fill" hidden="1">#REF!</definedName>
    <definedName name="Bust">XL4Poppy!$C$31</definedName>
    <definedName name="Continue">XL4Poppy!$C$9</definedName>
    <definedName name="Document_array" localSheetId="0">{"TCCD.xls"}</definedName>
    <definedName name="Documents_array">XL4Poppy!$B$1:$B$16</definedName>
    <definedName name="go">[1]GIAVLIEU!$M$70</definedName>
    <definedName name="goi">[1]GIAVLIEU!$M$67</definedName>
    <definedName name="Hello">XL4Poppy!$A$15</definedName>
    <definedName name="HS">#REF!</definedName>
    <definedName name="_xlnm.Print_Titles" localSheetId="1">'BAO CAO QUY XHTT 2019'!$6:$6</definedName>
    <definedName name="theph">[1]GIAVLIEU!$M$41</definedName>
    <definedName name="Thuy_KT" localSheetId="0">XL4Poppy!$C$4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45" l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D69" i="45"/>
  <c r="C69" i="45"/>
  <c r="C1" i="4"/>
  <c r="C4" i="4"/>
  <c r="C5" i="4"/>
  <c r="C6" i="4"/>
  <c r="C7" i="4"/>
  <c r="C8" i="4"/>
  <c r="C9" i="4"/>
  <c r="C10" i="4"/>
  <c r="C11" i="4"/>
  <c r="C12" i="4"/>
  <c r="C13" i="4"/>
  <c r="C14" i="4"/>
  <c r="A15" i="4"/>
  <c r="A16" i="4"/>
  <c r="A17" i="4"/>
  <c r="C18" i="4"/>
  <c r="C19" i="4"/>
  <c r="C20" i="4"/>
  <c r="A21" i="4"/>
  <c r="C21" i="4"/>
  <c r="A22" i="4"/>
  <c r="C22" i="4"/>
  <c r="A23" i="4"/>
  <c r="C23" i="4"/>
  <c r="A24" i="4"/>
  <c r="A25" i="4"/>
  <c r="A26" i="4"/>
  <c r="A27" i="4"/>
  <c r="C27" i="4"/>
  <c r="A28" i="4"/>
  <c r="C28" i="4"/>
  <c r="A29" i="4"/>
  <c r="C29" i="4"/>
  <c r="A30" i="4"/>
  <c r="C30" i="4"/>
  <c r="A31" i="4"/>
  <c r="C31" i="4"/>
  <c r="A32" i="4"/>
  <c r="C32" i="4"/>
  <c r="A33" i="4"/>
  <c r="C33" i="4"/>
  <c r="A34" i="4"/>
  <c r="C34" i="4"/>
  <c r="A35" i="4"/>
  <c r="C35" i="4"/>
  <c r="A36" i="4"/>
  <c r="C36" i="4"/>
  <c r="A37" i="4"/>
  <c r="A38" i="4"/>
  <c r="A39" i="4"/>
  <c r="C39" i="4"/>
  <c r="A40" i="4"/>
  <c r="C40" i="4"/>
  <c r="A41" i="4"/>
  <c r="C41" i="4"/>
  <c r="E69" i="45"/>
</calcChain>
</file>

<file path=xl/sharedStrings.xml><?xml version="1.0" encoding="utf-8"?>
<sst xmlns="http://schemas.openxmlformats.org/spreadsheetml/2006/main" count="112" uniqueCount="102">
  <si>
    <t>C:\Program Files\Microsoft Office\OFFICE11\xlstart\ÿÿÿÿÿ.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</si>
  <si>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</si>
  <si>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</si>
  <si>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</si>
  <si>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</si>
  <si>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</si>
  <si>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</si>
  <si>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</si>
  <si>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</si>
  <si>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</si>
  <si>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</si>
  <si>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Chuû tòch Coâng Ñoaøn</t>
  </si>
  <si>
    <t>TCCD.xls</t>
  </si>
  <si>
    <t>Ñôn vò: COÂNG ÑOAØN CTY COÅ PHAÀN CAÁP NÖÔÙC TRUNG AN</t>
  </si>
  <si>
    <t>Ñaëng Minh Huøng</t>
  </si>
  <si>
    <t xml:space="preserve">BAÛNG TOÅNG HÔÏP CHI TIEÁT </t>
  </si>
  <si>
    <t>Ngaøy</t>
  </si>
  <si>
    <t>Noäi dung</t>
  </si>
  <si>
    <t xml:space="preserve">Thu </t>
  </si>
  <si>
    <t>Chi</t>
  </si>
  <si>
    <t>Toàn</t>
  </si>
  <si>
    <t>Ñòa chæ: Soá 5, Ñöôøng soá 9, P.9, Goø Vaáp</t>
  </si>
  <si>
    <t>"</t>
  </si>
  <si>
    <t>Thaêm meï VNAH Leâ Thò Xöù taïi H.Cuû Chi nhaân dòp teát Canh Tyù naêm 2020</t>
  </si>
  <si>
    <t>Uûng hoä chöông trình ngheä thuaät ñaëc bieät chuû ñeà "Öôùc mô cho em"</t>
  </si>
  <si>
    <t>Ñoùng goùp quyõ XHCÑ Tcty CNSG chaêm lo ÑVCÑ coù hoaøn caûnh ñaëc bieät khoù khaên</t>
  </si>
  <si>
    <t>Chaêm lo cho caùc hoä GÑ chính saùch KK, daân ngheøo treân ñòa baøn P.11,Q.6</t>
  </si>
  <si>
    <t>Thaaêm boä ñoäi Tieåu ñoaøn 16, Sö ñoaøn 5 keát nghóa</t>
  </si>
  <si>
    <t>Hoå trôï,quyeân goùp cho chi hoäi Cöïu caàu thuû boùng ñaù TP.HCM coù hoaøn caûnh khoù khaên</t>
  </si>
  <si>
    <t>QUYEÁT TOAÙN THU - CHI QUYÕ XAÕ HOÄI TÖØ THIEÄN NAÊM 2020</t>
  </si>
  <si>
    <t>Thaùng 12/2019</t>
  </si>
  <si>
    <t>P. TCHC+BGÑ (21 NV)</t>
  </si>
  <si>
    <t xml:space="preserve">P. KTTC (9 NV) </t>
  </si>
  <si>
    <t>P. CNTT (7 NV)</t>
  </si>
  <si>
    <t>B. QLDA (11NV)</t>
  </si>
  <si>
    <t>P. KDDVKH (43 NV)</t>
  </si>
  <si>
    <t>P. GDCNGV (59 NV)</t>
  </si>
  <si>
    <t>P. GDCNQ12 (61 NV)</t>
  </si>
  <si>
    <t>P. GDCNHM (56 NV)</t>
  </si>
  <si>
    <t>P. KTTKML (30 NV)</t>
  </si>
  <si>
    <t>P.GNKDT (23NV)</t>
  </si>
  <si>
    <t>DOI TCTB 1 (39 NV)</t>
  </si>
  <si>
    <t>DOI TCTB 2 (28 NV)</t>
  </si>
  <si>
    <t>18/1/20</t>
  </si>
  <si>
    <t>Thu phí bo xung BT so 59 ngày 7/1/2019</t>
  </si>
  <si>
    <t>31/1</t>
  </si>
  <si>
    <t>Tiền lai t1/20</t>
  </si>
  <si>
    <t>P.KHVT (10 NV)</t>
  </si>
  <si>
    <t>26/2/20</t>
  </si>
  <si>
    <t>27/2</t>
  </si>
  <si>
    <t>Hooå trôï chi phí phaåu thuaät ñoäng maïch vaønh cho ÑVCÑ Hoaøng Loäc phoøng KDDVKH</t>
  </si>
  <si>
    <t>Hooå trôï chi phí phaåu thuaät ñoäng maïch vaønh cho ÑVCÑ Hoaøng Minh phoøng KHVT</t>
  </si>
  <si>
    <t>18/2/20</t>
  </si>
  <si>
    <t>29/2/20</t>
  </si>
  <si>
    <t>Thu phí quản lý tài khoản thang 01/2020</t>
  </si>
  <si>
    <t>Thu phí quản lý tài khoản thang 02/2020</t>
  </si>
  <si>
    <t>Phí ruùt tieàn</t>
  </si>
  <si>
    <t>Tiền laõi t2/20</t>
  </si>
  <si>
    <t>24/3/20</t>
  </si>
  <si>
    <t>Hooå trôï chi phí ñieàu trò chaán thöông vuøng ñaàu cho ÑVCÑ Taán Dieäp phoøng KTTC</t>
  </si>
  <si>
    <t>Hoå trôôï chi phí ñieàu trò cho a Trung Tröïc-CN phaân xöôûng thuoäc Nhaø maùy nöôùc Thuû Ñöùc</t>
  </si>
  <si>
    <t>18/3/20</t>
  </si>
  <si>
    <t>Chi phuùng ñieáu ñaùm tang oâng Hoaøng Vaên Cöôøng-nguyeân TT Toå TK CTY TA</t>
  </si>
  <si>
    <t>Chi phí QLTK va Phí CK</t>
  </si>
  <si>
    <t>Thu lai thag 04/20</t>
  </si>
  <si>
    <t>Chi phí qltk thag 5</t>
  </si>
  <si>
    <t>Thu lai thag 05/20</t>
  </si>
  <si>
    <t>Hoå trôï ñoùng goùp cho maùi aám chuøa Linh Son</t>
  </si>
  <si>
    <t>Chi phi QLTK thag 03/20</t>
  </si>
  <si>
    <t>Thu lai thag 3/20</t>
  </si>
  <si>
    <t>Phí QLTK thaùng 06/20</t>
  </si>
  <si>
    <t>Laõi tha1g 6/20</t>
  </si>
  <si>
    <t>Taëng quaø cho hoïc sinh Tröôøng TH Bình Ñöùc, Tieàn Giang</t>
  </si>
  <si>
    <t>Thaêm meï VNAH Leâ Thò Xöù taïi H.Cuû Chi nhaân dòp KN ngaøy TBLS 27/07/2020</t>
  </si>
  <si>
    <t>Thu Quyõ XHTT cuûa ÑVCÑ Ngoïc Hieän vaø Hoaøng Tín phoøng KD.DVKH</t>
  </si>
  <si>
    <t>Thu phí QLTK thaùng 7/20</t>
  </si>
  <si>
    <t>Laõi thaaùng 07/20</t>
  </si>
  <si>
    <t>Phí QLTK thaùng 08/20</t>
  </si>
  <si>
    <t>Laõi Thaùng 08/2020</t>
  </si>
  <si>
    <t>Ngöôøi laäp</t>
  </si>
  <si>
    <t>Huỳnh Thị Thúy Diễm</t>
  </si>
  <si>
    <t>Phuùng ñieáu ñaùm tang vôï a Troïng Thuaàn -TP KD.DVKH Tcty</t>
  </si>
  <si>
    <t>Phí QLTK thaùng 09/20</t>
  </si>
  <si>
    <t>Laõi Thaùng 09/2020</t>
  </si>
  <si>
    <t>UUÛng hoä mieàn Trung luõ luït</t>
  </si>
  <si>
    <t>18/12/20</t>
  </si>
  <si>
    <t>Hổ trợ CP đều trị bệnh cho vợ a.Văn Đông-NV lái xe TTBDNV Cấp nước</t>
  </si>
  <si>
    <t>Hổ trợ CP điều trị cho ĐVCĐ bị tai nạn rủi ro (chấn thương sọ não)</t>
  </si>
  <si>
    <t>24/12/20</t>
  </si>
  <si>
    <t>Đóng góp ủng hộ bộ đội Tiểu đoàn 16, Sư đoàn 5</t>
  </si>
  <si>
    <t>31/12/20</t>
  </si>
  <si>
    <t>18/11/20</t>
  </si>
  <si>
    <t>19/10/2020</t>
  </si>
  <si>
    <t>Phí QLTK thaùng 10/20</t>
  </si>
  <si>
    <t>31/10/2020</t>
  </si>
  <si>
    <t>Laõi Thaùng 10/2020</t>
  </si>
  <si>
    <t>Phí QLTK thaùng 11/20</t>
  </si>
  <si>
    <t>30/11/2020</t>
  </si>
  <si>
    <t>Laõi Thaùng 11/2020</t>
  </si>
  <si>
    <t>Phí QLTK thaùng 12/20</t>
  </si>
  <si>
    <t>Laõi Thaùng 12/2020</t>
  </si>
  <si>
    <t>Toàn cuoái thaùng 12/2020 (6220201017887)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</si>
</sst>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[$-1010000]d/m/yyyy;@"/>
    <numFmt numFmtId="173" formatCode="m/d/yy;@"/>
    <numFmt numFmtId="174" formatCode="mm/dd/yy;@"/>
    <numFmt numFmtId="175" formatCode="mm/dd/yy"/>
  </numFmts>
  <fonts count="27">
    <font>
      <sz val="10"/>
      <name val="VNI-Times"/>
    </font>
    <font>
      <sz val="10"/>
      <name val="VNI-Times"/>
    </font>
    <font>
      <b/>
      <sz val="12"/>
      <name val="VNI-Times"/>
    </font>
    <font>
      <sz val="11"/>
      <name val="VNI-Times"/>
    </font>
    <font>
      <b/>
      <sz val="14"/>
      <name val="VNI-Times"/>
    </font>
    <font>
      <sz val="12"/>
      <name val="VNI-Times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.VnTime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10"/>
      <name val="VNI-Times"/>
    </font>
    <font>
      <sz val="10"/>
      <name val="VNI-Times"/>
    </font>
    <font>
      <sz val="11"/>
      <color indexed="8"/>
      <name val="Calibri"/>
      <family val="2"/>
    </font>
    <font>
      <b/>
      <sz val="10"/>
      <name val="VNI-Times"/>
    </font>
    <font>
      <sz val="11"/>
      <name val="Times New Roman"/>
      <family val="1"/>
      <charset val="163"/>
    </font>
    <font>
      <sz val="10"/>
      <name val="Times New Roman"/>
      <family val="1"/>
    </font>
    <font>
      <b/>
      <sz val="12"/>
      <color rgb="FFFF0000"/>
      <name val="VNI-Times"/>
    </font>
    <font>
      <sz val="12"/>
      <color rgb="FFFF0000"/>
      <name val="VNI-Times"/>
    </font>
    <font>
      <b/>
      <sz val="10"/>
      <color rgb="FFFF0000"/>
      <name val="VNI-Times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9" fillId="0" borderId="0"/>
    <xf numFmtId="0" fontId="6" fillId="0" borderId="1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1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3" fillId="0" borderId="0"/>
    <xf numFmtId="0" fontId="6" fillId="0" borderId="0"/>
  </cellStyleXfs>
  <cellXfs count="56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5" fillId="0" borderId="0" xfId="0" applyFont="1"/>
    <xf numFmtId="0" fontId="15" fillId="2" borderId="0" xfId="22" applyFont="1" applyFill="1"/>
    <xf numFmtId="0" fontId="6" fillId="0" borderId="0" xfId="22"/>
    <xf numFmtId="0" fontId="6" fillId="2" borderId="0" xfId="22" applyFill="1"/>
    <xf numFmtId="0" fontId="6" fillId="3" borderId="2" xfId="22" applyFill="1" applyBorder="1"/>
    <xf numFmtId="0" fontId="6" fillId="4" borderId="3" xfId="22" applyFill="1" applyBorder="1"/>
    <xf numFmtId="0" fontId="16" fillId="5" borderId="4" xfId="22" applyFont="1" applyFill="1" applyBorder="1" applyAlignment="1">
      <alignment horizontal="center"/>
    </xf>
    <xf numFmtId="0" fontId="17" fillId="6" borderId="5" xfId="22" applyFont="1" applyFill="1" applyBorder="1" applyAlignment="1">
      <alignment horizontal="center"/>
    </xf>
    <xf numFmtId="0" fontId="16" fillId="5" borderId="5" xfId="22" applyFont="1" applyFill="1" applyBorder="1" applyAlignment="1">
      <alignment horizontal="center"/>
    </xf>
    <xf numFmtId="0" fontId="16" fillId="5" borderId="6" xfId="22" applyFont="1" applyFill="1" applyBorder="1" applyAlignment="1">
      <alignment horizontal="center"/>
    </xf>
    <xf numFmtId="0" fontId="6" fillId="4" borderId="7" xfId="22" applyFill="1" applyBorder="1"/>
    <xf numFmtId="0" fontId="6" fillId="3" borderId="8" xfId="22" applyFill="1" applyBorder="1"/>
    <xf numFmtId="0" fontId="6" fillId="4" borderId="8" xfId="22" applyFill="1" applyBorder="1"/>
    <xf numFmtId="0" fontId="6" fillId="3" borderId="9" xfId="22" applyFill="1" applyBorder="1"/>
    <xf numFmtId="0" fontId="18" fillId="0" borderId="0" xfId="0" applyFont="1" applyAlignment="1"/>
    <xf numFmtId="165" fontId="0" fillId="0" borderId="0" xfId="1" applyNumberFormat="1" applyFont="1"/>
    <xf numFmtId="175" fontId="4" fillId="7" borderId="0" xfId="2" applyNumberFormat="1" applyFont="1" applyFill="1" applyAlignment="1">
      <alignment wrapText="1"/>
    </xf>
    <xf numFmtId="175" fontId="4" fillId="7" borderId="0" xfId="2" applyNumberFormat="1" applyFont="1" applyFill="1" applyBorder="1" applyAlignment="1">
      <alignment horizontal="center" wrapText="1"/>
    </xf>
    <xf numFmtId="165" fontId="24" fillId="0" borderId="10" xfId="1" applyNumberFormat="1" applyFont="1" applyBorder="1"/>
    <xf numFmtId="175" fontId="2" fillId="7" borderId="11" xfId="2" applyNumberFormat="1" applyFont="1" applyFill="1" applyBorder="1" applyAlignment="1">
      <alignment horizontal="center" wrapText="1"/>
    </xf>
    <xf numFmtId="175" fontId="2" fillId="7" borderId="12" xfId="2" applyNumberFormat="1" applyFont="1" applyFill="1" applyBorder="1" applyAlignment="1">
      <alignment horizontal="center" wrapText="1"/>
    </xf>
    <xf numFmtId="175" fontId="2" fillId="7" borderId="13" xfId="2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/>
    <xf numFmtId="165" fontId="5" fillId="0" borderId="15" xfId="1" applyNumberFormat="1" applyFont="1" applyBorder="1"/>
    <xf numFmtId="173" fontId="5" fillId="0" borderId="14" xfId="0" applyNumberFormat="1" applyFont="1" applyBorder="1" applyAlignment="1">
      <alignment horizontal="center"/>
    </xf>
    <xf numFmtId="165" fontId="5" fillId="0" borderId="10" xfId="1" applyNumberFormat="1" applyFont="1" applyBorder="1"/>
    <xf numFmtId="172" fontId="5" fillId="0" borderId="14" xfId="0" applyNumberFormat="1" applyFont="1" applyBorder="1" applyAlignment="1">
      <alignment horizontal="center"/>
    </xf>
    <xf numFmtId="165" fontId="5" fillId="0" borderId="15" xfId="1" applyNumberFormat="1" applyFont="1" applyBorder="1" applyAlignment="1"/>
    <xf numFmtId="174" fontId="5" fillId="0" borderId="14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65" fontId="25" fillId="0" borderId="15" xfId="1" applyNumberFormat="1" applyFont="1" applyBorder="1"/>
    <xf numFmtId="165" fontId="0" fillId="0" borderId="15" xfId="1" applyNumberFormat="1" applyFont="1" applyBorder="1"/>
    <xf numFmtId="165" fontId="0" fillId="0" borderId="15" xfId="1" applyNumberFormat="1" applyFont="1" applyFill="1" applyBorder="1"/>
    <xf numFmtId="174" fontId="0" fillId="0" borderId="15" xfId="0" applyNumberFormat="1" applyFont="1" applyFill="1" applyBorder="1" applyAlignment="1">
      <alignment horizontal="right"/>
    </xf>
    <xf numFmtId="0" fontId="0" fillId="0" borderId="15" xfId="0" applyFont="1" applyFill="1" applyBorder="1"/>
    <xf numFmtId="165" fontId="19" fillId="8" borderId="15" xfId="1" applyNumberFormat="1" applyFont="1" applyFill="1" applyBorder="1"/>
    <xf numFmtId="174" fontId="0" fillId="0" borderId="15" xfId="0" applyNumberFormat="1" applyFont="1" applyBorder="1" applyAlignment="1">
      <alignment horizontal="right"/>
    </xf>
    <xf numFmtId="14" fontId="0" fillId="0" borderId="15" xfId="0" applyNumberFormat="1" applyFont="1" applyBorder="1" applyAlignment="1">
      <alignment horizontal="right"/>
    </xf>
    <xf numFmtId="165" fontId="4" fillId="7" borderId="0" xfId="1" applyNumberFormat="1" applyFont="1" applyFill="1" applyAlignment="1">
      <alignment wrapText="1"/>
    </xf>
    <xf numFmtId="165" fontId="5" fillId="0" borderId="0" xfId="1" applyNumberFormat="1" applyFont="1"/>
    <xf numFmtId="165" fontId="19" fillId="0" borderId="0" xfId="1" applyNumberFormat="1" applyFont="1"/>
    <xf numFmtId="0" fontId="0" fillId="0" borderId="15" xfId="0" applyFont="1" applyBorder="1"/>
    <xf numFmtId="165" fontId="21" fillId="0" borderId="15" xfId="1" applyNumberFormat="1" applyFont="1" applyFill="1" applyBorder="1"/>
    <xf numFmtId="165" fontId="21" fillId="0" borderId="15" xfId="1" applyNumberFormat="1" applyFont="1" applyBorder="1"/>
    <xf numFmtId="174" fontId="0" fillId="0" borderId="15" xfId="0" quotePrefix="1" applyNumberFormat="1" applyFont="1" applyBorder="1" applyAlignment="1">
      <alignment horizontal="right"/>
    </xf>
    <xf numFmtId="165" fontId="26" fillId="0" borderId="15" xfId="0" applyNumberFormat="1" applyFont="1" applyBorder="1" applyAlignment="1"/>
    <xf numFmtId="0" fontId="23" fillId="0" borderId="15" xfId="0" applyFont="1" applyFill="1" applyBorder="1"/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5" fontId="4" fillId="7" borderId="0" xfId="2" applyNumberFormat="1" applyFont="1" applyFill="1" applyBorder="1" applyAlignment="1">
      <alignment horizontal="center" wrapText="1"/>
    </xf>
    <xf numFmtId="14" fontId="26" fillId="0" borderId="16" xfId="0" applyNumberFormat="1" applyFont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</cellXfs>
  <cellStyles count="23">
    <cellStyle name="Comma" xfId="1" builtinId="3"/>
    <cellStyle name="Comma 2" xfId="2" xr:uid="{00000000-0005-0000-0000-000001000000}"/>
    <cellStyle name="Comma0" xfId="3" xr:uid="{00000000-0005-0000-0000-000002000000}"/>
    <cellStyle name="Currency0" xfId="4" xr:uid="{00000000-0005-0000-0000-000003000000}"/>
    <cellStyle name="Date" xfId="5" xr:uid="{00000000-0005-0000-0000-000004000000}"/>
    <cellStyle name="Fixed" xfId="6" xr:uid="{00000000-0005-0000-0000-000005000000}"/>
    <cellStyle name="Heading 1" xfId="7" builtinId="16" customBuiltin="1"/>
    <cellStyle name="Heading 2" xfId="8" builtinId="17" customBuiltin="1"/>
    <cellStyle name="Normal" xfId="0" builtinId="0"/>
    <cellStyle name="Normal - Style1" xfId="9" xr:uid="{00000000-0005-0000-0000-000009000000}"/>
    <cellStyle name="Total" xfId="10" builtinId="25" customBuiltin="1"/>
    <cellStyle name="똿뗦먛귟 [0.00]_PRODUCT DETAIL Q1" xfId="11" xr:uid="{00000000-0005-0000-0000-00000B000000}"/>
    <cellStyle name="똿뗦먛귟_PRODUCT DETAIL Q1" xfId="12" xr:uid="{00000000-0005-0000-0000-00000C000000}"/>
    <cellStyle name="믅됞 [0.00]_PRODUCT DETAIL Q1" xfId="13" xr:uid="{00000000-0005-0000-0000-00000D000000}"/>
    <cellStyle name="믅됞_PRODUCT DETAIL Q1" xfId="14" xr:uid="{00000000-0005-0000-0000-00000E000000}"/>
    <cellStyle name="백분율_HOBONG" xfId="15" xr:uid="{00000000-0005-0000-0000-00000F000000}"/>
    <cellStyle name="뷭?_BOOKSHIP" xfId="16" xr:uid="{00000000-0005-0000-0000-000010000000}"/>
    <cellStyle name="콤마 [0]_1202" xfId="17" xr:uid="{00000000-0005-0000-0000-000011000000}"/>
    <cellStyle name="콤마_1202" xfId="18" xr:uid="{00000000-0005-0000-0000-000012000000}"/>
    <cellStyle name="통화 [0]_1202" xfId="19" xr:uid="{00000000-0005-0000-0000-000013000000}"/>
    <cellStyle name="통화_1202" xfId="20" xr:uid="{00000000-0005-0000-0000-000014000000}"/>
    <cellStyle name="표준_(정보부문)월별인원계획" xfId="21" xr:uid="{00000000-0005-0000-0000-000015000000}"/>
    <cellStyle name="표준_kc-elec system check list" xfId="22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ocuments\MINH%20NGUYET\My%20Documents\CTY%20586\P.KHKD\DINH\DONG%20THAP\CA%20GAO\DT-CAGA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VLIEU"/>
      <sheetName val="BD"/>
      <sheetName val="XM"/>
      <sheetName val="NC"/>
      <sheetName val="LINHTINH"/>
      <sheetName val="PTDG"/>
      <sheetName val="PHAN-CAU"/>
      <sheetName val="TONGHOP1"/>
      <sheetName val="TT"/>
      <sheetName val="Sheet1"/>
    </sheetNames>
    <sheetDataSet>
      <sheetData sheetId="0">
        <row r="41">
          <cell r="M41">
            <v>4761111.4773485707</v>
          </cell>
        </row>
        <row r="51">
          <cell r="M51">
            <v>42325320.399999991</v>
          </cell>
        </row>
        <row r="67">
          <cell r="M67">
            <v>550000</v>
          </cell>
        </row>
        <row r="70">
          <cell r="M70">
            <v>4545454.5454545449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showFormulas="1" workbookViewId="0"/>
  </sheetViews>
  <sheetFormatPr defaultColWidth="8.85546875" defaultRowHeight="12.75"/>
  <cols>
    <col min="1" max="1" width="29" style="5" customWidth="1"/>
    <col min="2" max="2" width="1.28515625" style="5" customWidth="1"/>
    <col min="3" max="3" width="31.28515625" style="5" customWidth="1"/>
    <col min="4" max="16384" width="8.85546875" style="5"/>
  </cols>
  <sheetData>
    <row r="1" spans="1:3">
      <c r="A1" s="4" t="e">
        <v>#REF!</v>
      </c>
      <c r="C1" s="5" t="str">
        <f>"Deleted By K"</f>
        <v>Deleted By K</v>
      </c>
    </row>
    <row r="2" spans="1:3" ht="13.5" thickBot="1">
      <c r="A2" s="4" t="s">
        <v>12</v>
      </c>
    </row>
    <row r="3" spans="1:3" ht="13.5" thickBot="1">
      <c r="A3" s="6" t="s">
        <v>0</v>
      </c>
      <c r="C3" s="7" t="s">
        <v>1</v>
      </c>
    </row>
    <row r="4" spans="1:3">
      <c r="A4" s="6" t="e">
        <v>#REF!</v>
      </c>
      <c r="C4" s="8" t="str">
        <f>"Delete"</f>
        <v>Delete</v>
      </c>
    </row>
    <row r="5" spans="1:3">
      <c r="C5" s="8" t="str">
        <f>"Deleted By K"</f>
        <v>Deleted By K</v>
      </c>
    </row>
    <row r="6" spans="1:3" ht="13.5" thickBot="1">
      <c r="C6" s="8" t="str">
        <f>"Deleted By"</f>
        <v>Deleted By</v>
      </c>
    </row>
    <row r="7" spans="1:3">
      <c r="A7" s="9" t="s">
        <v>2</v>
      </c>
      <c r="C7" s="8" t="str">
        <f>"D"</f>
        <v>D</v>
      </c>
    </row>
    <row r="8" spans="1:3">
      <c r="A8" s="10" t="s">
        <v>3</v>
      </c>
      <c r="C8" s="8" t="str">
        <f>""</f>
        <v/>
      </c>
    </row>
    <row r="9" spans="1:3">
      <c r="A9" s="11" t="s">
        <v>4</v>
      </c>
      <c r="C9" s="8" t="str">
        <f>"Del"</f>
        <v>Del</v>
      </c>
    </row>
    <row r="10" spans="1:3">
      <c r="A10" s="10" t="s">
        <v>5</v>
      </c>
      <c r="C10" s="8" t="str">
        <f>"Delete"</f>
        <v>Delete</v>
      </c>
    </row>
    <row r="11" spans="1:3" ht="13.5" thickBot="1">
      <c r="A11" s="12" t="s">
        <v>6</v>
      </c>
      <c r="C11" s="8" t="str">
        <f>"Deleted By Kaspersky Lab A"</f>
        <v>Deleted By Kaspersky Lab A</v>
      </c>
    </row>
    <row r="12" spans="1:3">
      <c r="C12" s="8" t="str">
        <f>"Deleted By Kaspersky Lab AV "</f>
        <v xml:space="preserve">Deleted By Kaspersky Lab AV </v>
      </c>
    </row>
    <row r="13" spans="1:3" ht="13.5" thickBot="1">
      <c r="C13" s="8" t="str">
        <f>"Deleted By K"</f>
        <v>Deleted By K</v>
      </c>
    </row>
    <row r="14" spans="1:3" ht="13.5" thickBot="1">
      <c r="A14" s="7" t="s">
        <v>7</v>
      </c>
      <c r="C14" s="13" t="str">
        <f>"D"</f>
        <v>D</v>
      </c>
    </row>
    <row r="15" spans="1:3">
      <c r="A15" s="8" t="str">
        <f>"Deleted By Kaspersky Lab AV Deleted By K"</f>
        <v>Deleted By Kaspersky Lab AV Deleted By K</v>
      </c>
    </row>
    <row r="16" spans="1:3" ht="13.5" thickBot="1">
      <c r="A16" s="8" t="str">
        <f>"Deleted By Kaspersky Lab AV Deleted By Kaspersky Lab AV Deleted B"</f>
        <v>Deleted By Kaspersky Lab AV Deleted By Kaspersky Lab AV Deleted B</v>
      </c>
    </row>
    <row r="17" spans="1:3" ht="13.5" thickBot="1">
      <c r="A17" s="13" t="str">
        <f>"D"</f>
        <v>D</v>
      </c>
      <c r="C17" s="7" t="s">
        <v>8</v>
      </c>
    </row>
    <row r="18" spans="1:3">
      <c r="C18" s="8" t="str">
        <f>"Deleted By Kaspersky Lab AV Deleted By "</f>
        <v xml:space="preserve">Deleted By Kaspersky Lab AV Deleted By </v>
      </c>
    </row>
    <row r="19" spans="1:3">
      <c r="C19" s="8" t="str">
        <f>"Deleted By Kaspersky Lab A"</f>
        <v>Deleted By Kaspersky Lab A</v>
      </c>
    </row>
    <row r="20" spans="1:3">
      <c r="A20" s="14" t="s">
        <v>9</v>
      </c>
      <c r="C20" s="8" t="str">
        <f>"Deleted By Kaspersky "</f>
        <v xml:space="preserve">Deleted By Kaspersky </v>
      </c>
    </row>
    <row r="21" spans="1:3">
      <c r="A21" s="15" t="str">
        <f>"Deleted By Kaspersky Lab AV Deleted By"</f>
        <v>Deleted By Kaspersky Lab AV Deleted By</v>
      </c>
      <c r="C21" s="8" t="str">
        <f>"Deleted By Kaspersky "</f>
        <v xml:space="preserve">Deleted By Kaspersky </v>
      </c>
    </row>
    <row r="22" spans="1:3">
      <c r="A22" s="8" t="str">
        <f>"Deleted "</f>
        <v xml:space="preserve">Deleted </v>
      </c>
      <c r="C22" s="8" t="str">
        <f>"Deleted By Kaspersky Lab AV Deleted By "</f>
        <v xml:space="preserve">Deleted By Kaspersky Lab AV Deleted By </v>
      </c>
    </row>
    <row r="23" spans="1:3">
      <c r="A23" s="8" t="str">
        <f>"Deleted By"</f>
        <v>Deleted By</v>
      </c>
      <c r="C23" s="13" t="str">
        <f>"D"</f>
        <v>D</v>
      </c>
    </row>
    <row r="24" spans="1:3">
      <c r="A24" s="8" t="str">
        <f>"D"</f>
        <v>D</v>
      </c>
    </row>
    <row r="25" spans="1:3">
      <c r="A25" s="8" t="str">
        <f>""</f>
        <v/>
      </c>
    </row>
    <row r="26" spans="1:3" ht="13.5" thickBot="1">
      <c r="A26" s="8" t="str">
        <f>"Dele"</f>
        <v>Dele</v>
      </c>
      <c r="C26" s="16" t="s">
        <v>10</v>
      </c>
    </row>
    <row r="27" spans="1:3">
      <c r="A27" s="8" t="str">
        <f>"Dele"</f>
        <v>Dele</v>
      </c>
      <c r="C27" s="8" t="str">
        <f>"Delete"</f>
        <v>Delete</v>
      </c>
    </row>
    <row r="28" spans="1:3">
      <c r="A28" s="8" t="str">
        <f>"Dele"</f>
        <v>Dele</v>
      </c>
      <c r="C28" s="8" t="str">
        <f>"Deleted "</f>
        <v xml:space="preserve">Deleted </v>
      </c>
    </row>
    <row r="29" spans="1:3">
      <c r="A29" s="8" t="str">
        <f>"D"</f>
        <v>D</v>
      </c>
      <c r="C29" s="8" t="str">
        <f>"Deleted By"</f>
        <v>Deleted By</v>
      </c>
    </row>
    <row r="30" spans="1:3">
      <c r="A30" s="8" t="str">
        <f>"Delete"</f>
        <v>Delete</v>
      </c>
      <c r="C30" s="8" t="str">
        <f>"D"</f>
        <v>D</v>
      </c>
    </row>
    <row r="31" spans="1:3">
      <c r="A31" s="8" t="str">
        <f>"Deleted By Kasper"</f>
        <v>Deleted By Kasper</v>
      </c>
      <c r="C31" s="8" t="str">
        <f>"Del"</f>
        <v>Del</v>
      </c>
    </row>
    <row r="32" spans="1:3">
      <c r="A32" s="8" t="str">
        <f>"Deleted By Kaspersky"</f>
        <v>Deleted By Kaspersky</v>
      </c>
      <c r="C32" s="8" t="str">
        <f>"D"</f>
        <v>D</v>
      </c>
    </row>
    <row r="33" spans="1:3">
      <c r="A33" s="8" t="str">
        <f>"Deleted By Kaspersk"</f>
        <v>Deleted By Kaspersk</v>
      </c>
      <c r="C33" s="8" t="str">
        <f>"Delete"</f>
        <v>Delete</v>
      </c>
    </row>
    <row r="34" spans="1:3">
      <c r="A34" s="8" t="str">
        <f>"Deleted By Kaspersky"</f>
        <v>Deleted By Kaspersky</v>
      </c>
      <c r="C34" s="8" t="str">
        <f>"Deleted By Kasper"</f>
        <v>Deleted By Kasper</v>
      </c>
    </row>
    <row r="35" spans="1:3">
      <c r="A35" s="8" t="str">
        <f>"Deleted By Kaspers"</f>
        <v>Deleted By Kaspers</v>
      </c>
      <c r="C35" s="8" t="str">
        <f>""</f>
        <v/>
      </c>
    </row>
    <row r="36" spans="1:3">
      <c r="A36" s="8" t="str">
        <f>"D"</f>
        <v>D</v>
      </c>
      <c r="C36" s="13" t="str">
        <f>"D"</f>
        <v>D</v>
      </c>
    </row>
    <row r="37" spans="1:3">
      <c r="A37" s="8" t="str">
        <f>"D"</f>
        <v>D</v>
      </c>
    </row>
    <row r="38" spans="1:3">
      <c r="A38" s="8" t="str">
        <f>"D"</f>
        <v>D</v>
      </c>
    </row>
    <row r="39" spans="1:3">
      <c r="A39" s="8" t="str">
        <f>"Delete"</f>
        <v>Delete</v>
      </c>
      <c r="C39" s="15" t="str">
        <f>"Deleted By Kaspersky"</f>
        <v>Deleted By Kaspersky</v>
      </c>
    </row>
    <row r="40" spans="1:3">
      <c r="A40" s="8" t="str">
        <f>"D"</f>
        <v>D</v>
      </c>
      <c r="C40" s="8" t="str">
        <f>"Deleted By Kaspersky Lab AV Deleted By Kaspersky Lab AV Dele"</f>
        <v>Deleted By Kaspersky Lab AV Deleted By Kaspersky Lab AV Dele</v>
      </c>
    </row>
    <row r="41" spans="1:3">
      <c r="A41" s="13" t="str">
        <f>"D"</f>
        <v>D</v>
      </c>
      <c r="C41" s="13" t="str">
        <f>"D"</f>
        <v>D</v>
      </c>
    </row>
  </sheetData>
  <sheetProtection password="8863" sheet="1" objects="1"/>
  <phoneticPr fontId="1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tabSelected="1" workbookViewId="0">
      <selection activeCell="C17" sqref="C17"/>
    </sheetView>
  </sheetViews>
  <sheetFormatPr defaultRowHeight="14.25"/>
  <cols>
    <col min="1" max="1" width="15.28515625" customWidth="1"/>
    <col min="2" max="2" width="75.7109375" customWidth="1"/>
    <col min="3" max="3" width="21.28515625" style="18" customWidth="1"/>
    <col min="4" max="4" width="15.42578125" style="18" customWidth="1"/>
    <col min="5" max="5" width="21.140625" style="18" customWidth="1"/>
    <col min="6" max="6" width="6" customWidth="1"/>
    <col min="9" max="9" width="14.5703125" style="18" bestFit="1" customWidth="1"/>
    <col min="10" max="10" width="13.5703125" style="18" bestFit="1" customWidth="1"/>
    <col min="11" max="11" width="14.5703125" bestFit="1" customWidth="1"/>
    <col min="12" max="12" width="12.42578125" style="18" bestFit="1" customWidth="1"/>
    <col min="13" max="13" width="11" bestFit="1" customWidth="1"/>
  </cols>
  <sheetData>
    <row r="1" spans="1:21" ht="16.5">
      <c r="A1" s="2" t="s">
        <v>13</v>
      </c>
    </row>
    <row r="2" spans="1:21" ht="16.5">
      <c r="A2" s="2" t="s">
        <v>21</v>
      </c>
    </row>
    <row r="3" spans="1:21" ht="21" customHeight="1">
      <c r="A3" s="53" t="s">
        <v>15</v>
      </c>
      <c r="B3" s="53"/>
      <c r="C3" s="53"/>
      <c r="D3" s="53"/>
      <c r="E3" s="53"/>
      <c r="F3" s="19"/>
      <c r="G3" s="19"/>
      <c r="H3" s="19"/>
      <c r="I3" s="42"/>
      <c r="J3" s="42"/>
      <c r="K3" s="19"/>
      <c r="L3" s="42"/>
      <c r="M3" s="19"/>
      <c r="N3" s="19"/>
      <c r="O3" s="19"/>
      <c r="P3" s="19"/>
      <c r="Q3" s="19"/>
      <c r="R3" s="19"/>
      <c r="S3" s="19"/>
      <c r="T3" s="19"/>
      <c r="U3" s="19"/>
    </row>
    <row r="4" spans="1:21" ht="23.25" customHeight="1">
      <c r="A4" s="53" t="s">
        <v>29</v>
      </c>
      <c r="B4" s="53"/>
      <c r="C4" s="53"/>
      <c r="D4" s="53"/>
      <c r="E4" s="53"/>
      <c r="F4" s="19"/>
      <c r="G4" s="19"/>
      <c r="H4" s="19"/>
      <c r="I4" s="42"/>
      <c r="J4" s="42"/>
      <c r="K4" s="19"/>
      <c r="L4" s="42"/>
      <c r="M4" s="19"/>
      <c r="N4" s="19"/>
      <c r="O4" s="19"/>
      <c r="P4" s="19"/>
      <c r="Q4" s="19"/>
      <c r="R4" s="19"/>
      <c r="S4" s="19"/>
      <c r="T4" s="19"/>
      <c r="U4" s="19"/>
    </row>
    <row r="5" spans="1:21" ht="9" customHeight="1" thickBot="1">
      <c r="A5" s="20"/>
      <c r="B5" s="20"/>
      <c r="C5" s="20"/>
      <c r="D5" s="20"/>
      <c r="E5" s="20"/>
      <c r="F5" s="19"/>
      <c r="G5" s="19"/>
      <c r="H5" s="19"/>
      <c r="I5" s="42"/>
      <c r="J5" s="42"/>
      <c r="K5" s="19"/>
      <c r="L5" s="42"/>
      <c r="M5" s="19"/>
      <c r="N5" s="19"/>
      <c r="O5" s="19"/>
      <c r="P5" s="19"/>
      <c r="Q5" s="19"/>
      <c r="R5" s="19"/>
      <c r="S5" s="19"/>
      <c r="T5" s="19"/>
      <c r="U5" s="19"/>
    </row>
    <row r="6" spans="1:21" ht="24" customHeight="1">
      <c r="A6" s="22" t="s">
        <v>16</v>
      </c>
      <c r="B6" s="23" t="s">
        <v>17</v>
      </c>
      <c r="C6" s="23" t="s">
        <v>18</v>
      </c>
      <c r="D6" s="23" t="s">
        <v>19</v>
      </c>
      <c r="E6" s="24" t="s">
        <v>20</v>
      </c>
      <c r="F6" s="19"/>
      <c r="G6" s="19"/>
      <c r="H6" s="19"/>
      <c r="I6" s="42"/>
      <c r="J6" s="42"/>
      <c r="K6" s="19"/>
      <c r="L6" s="42"/>
      <c r="M6" s="19"/>
      <c r="N6" s="19"/>
      <c r="O6" s="19"/>
      <c r="P6" s="19"/>
      <c r="Q6" s="19"/>
      <c r="R6" s="19"/>
      <c r="S6" s="19"/>
      <c r="T6" s="19"/>
      <c r="U6" s="19"/>
    </row>
    <row r="7" spans="1:21" s="3" customFormat="1" ht="22.5" customHeight="1">
      <c r="A7" s="25" t="s">
        <v>30</v>
      </c>
      <c r="B7" s="26"/>
      <c r="C7" s="34"/>
      <c r="D7" s="34"/>
      <c r="E7" s="21">
        <v>121248300</v>
      </c>
      <c r="I7" s="43"/>
      <c r="J7" s="43"/>
      <c r="L7" s="43"/>
    </row>
    <row r="8" spans="1:21" s="3" customFormat="1" ht="22.5" customHeight="1">
      <c r="A8" s="28"/>
      <c r="B8" s="45" t="s">
        <v>39</v>
      </c>
      <c r="C8" s="47">
        <v>9300000</v>
      </c>
      <c r="D8" s="27"/>
      <c r="E8" s="29">
        <f>E7+C8-D8</f>
        <v>130548300</v>
      </c>
      <c r="I8" s="43"/>
      <c r="J8" s="43"/>
      <c r="L8" s="43"/>
    </row>
    <row r="9" spans="1:21" s="3" customFormat="1" ht="22.5" customHeight="1">
      <c r="A9" s="28"/>
      <c r="B9" s="45" t="s">
        <v>33</v>
      </c>
      <c r="C9" s="47">
        <v>2100000</v>
      </c>
      <c r="D9" s="27"/>
      <c r="E9" s="29">
        <f t="shared" ref="E9:E68" si="0">E8+C9-D9</f>
        <v>132648300</v>
      </c>
      <c r="I9" s="43"/>
      <c r="J9" s="43"/>
      <c r="L9" s="43"/>
    </row>
    <row r="10" spans="1:21" s="3" customFormat="1" ht="22.5" customHeight="1">
      <c r="A10" s="30"/>
      <c r="B10" s="45" t="s">
        <v>47</v>
      </c>
      <c r="C10" s="47">
        <v>3300000</v>
      </c>
      <c r="D10" s="27"/>
      <c r="E10" s="29">
        <f t="shared" si="0"/>
        <v>135948300</v>
      </c>
      <c r="I10" s="43"/>
      <c r="J10" s="43"/>
      <c r="L10" s="43"/>
    </row>
    <row r="11" spans="1:21" s="3" customFormat="1" ht="22.5" customHeight="1">
      <c r="A11" s="30"/>
      <c r="B11" s="45" t="s">
        <v>32</v>
      </c>
      <c r="C11" s="47">
        <v>3000000</v>
      </c>
      <c r="D11" s="31"/>
      <c r="E11" s="29">
        <f t="shared" si="0"/>
        <v>138948300</v>
      </c>
      <c r="I11" s="43"/>
      <c r="J11" s="43"/>
      <c r="L11" s="43"/>
    </row>
    <row r="12" spans="1:21" s="3" customFormat="1" ht="22.5" customHeight="1">
      <c r="A12" s="30"/>
      <c r="B12" s="45" t="s">
        <v>34</v>
      </c>
      <c r="C12" s="47">
        <v>3300000</v>
      </c>
      <c r="D12" s="31"/>
      <c r="E12" s="29">
        <f t="shared" si="0"/>
        <v>142248300</v>
      </c>
      <c r="I12" s="43"/>
      <c r="J12" s="43"/>
      <c r="L12" s="43"/>
    </row>
    <row r="13" spans="1:21" s="3" customFormat="1" ht="22.5" customHeight="1">
      <c r="A13" s="30"/>
      <c r="B13" s="45" t="s">
        <v>35</v>
      </c>
      <c r="C13" s="47">
        <v>12900000</v>
      </c>
      <c r="D13" s="31"/>
      <c r="E13" s="29">
        <f t="shared" si="0"/>
        <v>155148300</v>
      </c>
      <c r="I13" s="43"/>
      <c r="J13" s="43"/>
      <c r="L13" s="43"/>
    </row>
    <row r="14" spans="1:21" s="3" customFormat="1" ht="22.5" customHeight="1">
      <c r="A14" s="30"/>
      <c r="B14" s="45" t="s">
        <v>36</v>
      </c>
      <c r="C14" s="47">
        <v>17700000</v>
      </c>
      <c r="D14" s="31"/>
      <c r="E14" s="29">
        <f t="shared" si="0"/>
        <v>172848300</v>
      </c>
      <c r="I14" s="43"/>
      <c r="J14" s="43"/>
      <c r="L14" s="43"/>
    </row>
    <row r="15" spans="1:21" s="3" customFormat="1" ht="22.5" customHeight="1">
      <c r="A15" s="30"/>
      <c r="B15" s="45" t="s">
        <v>37</v>
      </c>
      <c r="C15" s="47">
        <v>18300000</v>
      </c>
      <c r="D15" s="31"/>
      <c r="E15" s="29">
        <f t="shared" si="0"/>
        <v>191148300</v>
      </c>
      <c r="I15" s="43"/>
      <c r="J15" s="43"/>
      <c r="L15" s="43"/>
    </row>
    <row r="16" spans="1:21" s="3" customFormat="1" ht="22.5" customHeight="1">
      <c r="A16" s="32"/>
      <c r="B16" s="45" t="s">
        <v>38</v>
      </c>
      <c r="C16" s="47">
        <v>16800000</v>
      </c>
      <c r="D16" s="31"/>
      <c r="E16" s="29">
        <f t="shared" si="0"/>
        <v>207948300</v>
      </c>
      <c r="I16" s="43"/>
      <c r="J16" s="43"/>
      <c r="L16" s="43"/>
    </row>
    <row r="17" spans="1:12" s="3" customFormat="1" ht="22.5" customHeight="1">
      <c r="A17" s="32"/>
      <c r="B17" s="45" t="s">
        <v>41</v>
      </c>
      <c r="C17" s="47">
        <v>11700000</v>
      </c>
      <c r="D17" s="27"/>
      <c r="E17" s="29">
        <f t="shared" si="0"/>
        <v>219648300</v>
      </c>
      <c r="I17" s="43"/>
      <c r="J17" s="43"/>
      <c r="L17" s="43"/>
    </row>
    <row r="18" spans="1:12" s="3" customFormat="1" ht="22.5" customHeight="1">
      <c r="A18" s="32"/>
      <c r="B18" s="45" t="s">
        <v>42</v>
      </c>
      <c r="C18" s="47">
        <v>8400000</v>
      </c>
      <c r="D18" s="27"/>
      <c r="E18" s="29">
        <f t="shared" si="0"/>
        <v>228048300</v>
      </c>
      <c r="I18" s="43"/>
      <c r="J18" s="43"/>
      <c r="L18" s="43"/>
    </row>
    <row r="19" spans="1:12" s="3" customFormat="1" ht="22.5" customHeight="1">
      <c r="A19" s="33"/>
      <c r="B19" s="45" t="s">
        <v>40</v>
      </c>
      <c r="C19" s="46">
        <v>6900000</v>
      </c>
      <c r="D19" s="27"/>
      <c r="E19" s="29">
        <f t="shared" si="0"/>
        <v>234948300</v>
      </c>
      <c r="I19" s="43"/>
      <c r="J19" s="43"/>
      <c r="L19" s="43"/>
    </row>
    <row r="20" spans="1:12" s="3" customFormat="1" ht="22.5" customHeight="1">
      <c r="A20" s="37"/>
      <c r="B20" s="45" t="s">
        <v>31</v>
      </c>
      <c r="C20" s="47">
        <v>5400000</v>
      </c>
      <c r="D20" s="36"/>
      <c r="E20" s="29">
        <f t="shared" si="0"/>
        <v>240348300</v>
      </c>
      <c r="I20" s="43"/>
      <c r="J20" s="43"/>
      <c r="L20" s="43"/>
    </row>
    <row r="21" spans="1:12" s="3" customFormat="1" ht="22.5" customHeight="1">
      <c r="A21" s="37">
        <v>44013</v>
      </c>
      <c r="B21" s="38" t="s">
        <v>23</v>
      </c>
      <c r="C21" s="35"/>
      <c r="D21" s="36">
        <v>6000000</v>
      </c>
      <c r="E21" s="29">
        <f t="shared" si="0"/>
        <v>234348300</v>
      </c>
      <c r="I21" s="43"/>
      <c r="J21" s="43"/>
      <c r="L21" s="43"/>
    </row>
    <row r="22" spans="1:12" s="3" customFormat="1" ht="22.5" customHeight="1">
      <c r="A22" s="37" t="s">
        <v>22</v>
      </c>
      <c r="B22" s="38" t="s">
        <v>24</v>
      </c>
      <c r="C22" s="35"/>
      <c r="D22" s="36">
        <v>2000000</v>
      </c>
      <c r="E22" s="29">
        <f t="shared" si="0"/>
        <v>232348300</v>
      </c>
      <c r="I22" s="43"/>
      <c r="J22" s="43"/>
      <c r="L22" s="43"/>
    </row>
    <row r="23" spans="1:12" s="3" customFormat="1" ht="22.5" customHeight="1">
      <c r="A23" s="37" t="s">
        <v>22</v>
      </c>
      <c r="B23" s="38" t="s">
        <v>25</v>
      </c>
      <c r="C23" s="35"/>
      <c r="D23" s="36">
        <v>2000000</v>
      </c>
      <c r="E23" s="29">
        <f t="shared" si="0"/>
        <v>230348300</v>
      </c>
      <c r="I23" s="43"/>
      <c r="J23" s="43"/>
      <c r="L23" s="43"/>
    </row>
    <row r="24" spans="1:12" s="3" customFormat="1" ht="22.5" customHeight="1">
      <c r="A24" s="37" t="s">
        <v>22</v>
      </c>
      <c r="B24" s="38" t="s">
        <v>26</v>
      </c>
      <c r="C24" s="36"/>
      <c r="D24" s="36">
        <v>2000000</v>
      </c>
      <c r="E24" s="29">
        <f t="shared" si="0"/>
        <v>228348300</v>
      </c>
      <c r="I24" s="43"/>
      <c r="J24" s="43"/>
      <c r="L24" s="43"/>
    </row>
    <row r="25" spans="1:12" s="3" customFormat="1" ht="22.5" customHeight="1">
      <c r="A25" s="37" t="s">
        <v>22</v>
      </c>
      <c r="B25" s="38" t="s">
        <v>27</v>
      </c>
      <c r="C25" s="36"/>
      <c r="D25" s="36">
        <v>2000000</v>
      </c>
      <c r="E25" s="29">
        <f t="shared" si="0"/>
        <v>226348300</v>
      </c>
      <c r="I25" s="43"/>
      <c r="J25" s="43"/>
      <c r="L25" s="43"/>
    </row>
    <row r="26" spans="1:12" s="3" customFormat="1" ht="22.5" customHeight="1">
      <c r="A26" s="37" t="s">
        <v>22</v>
      </c>
      <c r="B26" s="38" t="s">
        <v>28</v>
      </c>
      <c r="C26" s="36"/>
      <c r="D26" s="36">
        <v>2000000</v>
      </c>
      <c r="E26" s="29">
        <f t="shared" si="0"/>
        <v>224348300</v>
      </c>
      <c r="I26" s="43"/>
      <c r="J26" s="43"/>
      <c r="L26" s="43"/>
    </row>
    <row r="27" spans="1:12" s="3" customFormat="1" ht="22.5" customHeight="1">
      <c r="A27" s="37" t="s">
        <v>22</v>
      </c>
      <c r="B27" s="38" t="s">
        <v>44</v>
      </c>
      <c r="C27" s="36"/>
      <c r="D27" s="39">
        <v>16500</v>
      </c>
      <c r="E27" s="29">
        <f t="shared" si="0"/>
        <v>224331800</v>
      </c>
      <c r="I27" s="43"/>
      <c r="J27" s="43"/>
      <c r="L27" s="43"/>
    </row>
    <row r="28" spans="1:12" s="3" customFormat="1" ht="22.5" customHeight="1">
      <c r="A28" s="37" t="s">
        <v>43</v>
      </c>
      <c r="B28" s="38" t="s">
        <v>54</v>
      </c>
      <c r="C28" s="36"/>
      <c r="D28" s="36">
        <v>11000</v>
      </c>
      <c r="E28" s="29">
        <f t="shared" si="0"/>
        <v>224320800</v>
      </c>
      <c r="I28" s="43"/>
      <c r="J28" s="43"/>
      <c r="L28" s="43"/>
    </row>
    <row r="29" spans="1:12" s="3" customFormat="1" ht="22.5" customHeight="1">
      <c r="A29" s="37" t="s">
        <v>45</v>
      </c>
      <c r="B29" s="38" t="s">
        <v>46</v>
      </c>
      <c r="C29" s="36">
        <v>25000</v>
      </c>
      <c r="D29" s="36"/>
      <c r="E29" s="29">
        <f t="shared" si="0"/>
        <v>224345800</v>
      </c>
      <c r="I29" s="43"/>
      <c r="J29" s="43"/>
      <c r="L29" s="43"/>
    </row>
    <row r="30" spans="1:12" ht="16.5">
      <c r="A30" s="37" t="s">
        <v>49</v>
      </c>
      <c r="B30" s="38" t="s">
        <v>50</v>
      </c>
      <c r="C30" s="36"/>
      <c r="D30" s="36">
        <v>5000000</v>
      </c>
      <c r="E30" s="29">
        <f t="shared" si="0"/>
        <v>219345800</v>
      </c>
    </row>
    <row r="31" spans="1:12" ht="16.5">
      <c r="A31" s="37" t="s">
        <v>22</v>
      </c>
      <c r="B31" s="38" t="s">
        <v>51</v>
      </c>
      <c r="C31" s="36"/>
      <c r="D31" s="36">
        <v>5000000</v>
      </c>
      <c r="E31" s="29">
        <f t="shared" si="0"/>
        <v>214345800</v>
      </c>
    </row>
    <row r="32" spans="1:12" ht="16.5">
      <c r="A32" s="37" t="s">
        <v>52</v>
      </c>
      <c r="B32" s="38" t="s">
        <v>55</v>
      </c>
      <c r="C32" s="36"/>
      <c r="D32" s="36">
        <v>11000</v>
      </c>
      <c r="E32" s="29">
        <f t="shared" si="0"/>
        <v>214334800</v>
      </c>
    </row>
    <row r="33" spans="1:5" ht="16.5">
      <c r="A33" s="37" t="s">
        <v>48</v>
      </c>
      <c r="B33" s="38" t="s">
        <v>56</v>
      </c>
      <c r="C33" s="36"/>
      <c r="D33" s="36">
        <v>5500</v>
      </c>
      <c r="E33" s="29">
        <f t="shared" si="0"/>
        <v>214329300</v>
      </c>
    </row>
    <row r="34" spans="1:5" ht="16.5">
      <c r="A34" s="40" t="s">
        <v>53</v>
      </c>
      <c r="B34" s="38" t="s">
        <v>57</v>
      </c>
      <c r="C34" s="35">
        <v>34600</v>
      </c>
      <c r="D34" s="35"/>
      <c r="E34" s="29">
        <f t="shared" si="0"/>
        <v>214363900</v>
      </c>
    </row>
    <row r="35" spans="1:5" ht="16.5">
      <c r="A35" s="40" t="s">
        <v>58</v>
      </c>
      <c r="B35" s="38" t="s">
        <v>59</v>
      </c>
      <c r="C35" s="35"/>
      <c r="D35" s="35">
        <v>5000000</v>
      </c>
      <c r="E35" s="29">
        <f t="shared" si="0"/>
        <v>209363900</v>
      </c>
    </row>
    <row r="36" spans="1:5" ht="16.5">
      <c r="A36" s="48" t="s">
        <v>61</v>
      </c>
      <c r="B36" s="38" t="s">
        <v>68</v>
      </c>
      <c r="C36" s="35"/>
      <c r="D36" s="35">
        <v>11000</v>
      </c>
      <c r="E36" s="29">
        <f t="shared" si="0"/>
        <v>209352900</v>
      </c>
    </row>
    <row r="37" spans="1:5" ht="16.5">
      <c r="A37" s="40">
        <v>43921</v>
      </c>
      <c r="B37" s="38" t="s">
        <v>69</v>
      </c>
      <c r="C37" s="35">
        <v>34000</v>
      </c>
      <c r="D37" s="35"/>
      <c r="E37" s="29">
        <f t="shared" si="0"/>
        <v>209386900</v>
      </c>
    </row>
    <row r="38" spans="1:5" ht="16.5">
      <c r="A38" s="41">
        <v>43834</v>
      </c>
      <c r="B38" s="38" t="s">
        <v>60</v>
      </c>
      <c r="C38" s="35"/>
      <c r="D38" s="35">
        <v>5000000</v>
      </c>
      <c r="E38" s="29">
        <f t="shared" si="0"/>
        <v>204386900</v>
      </c>
    </row>
    <row r="39" spans="1:5" ht="16.5">
      <c r="A39" s="37">
        <v>44140</v>
      </c>
      <c r="B39" s="38" t="s">
        <v>62</v>
      </c>
      <c r="C39" s="36"/>
      <c r="D39" s="36">
        <v>2000000</v>
      </c>
      <c r="E39" s="29">
        <f t="shared" si="0"/>
        <v>202386900</v>
      </c>
    </row>
    <row r="40" spans="1:5" ht="16.5">
      <c r="A40" s="37">
        <v>43966</v>
      </c>
      <c r="B40" s="38" t="s">
        <v>74</v>
      </c>
      <c r="C40" s="36">
        <v>600000</v>
      </c>
      <c r="D40" s="36"/>
      <c r="E40" s="29">
        <f t="shared" si="0"/>
        <v>202986900</v>
      </c>
    </row>
    <row r="41" spans="1:5" ht="16.5">
      <c r="A41" s="41">
        <v>43939</v>
      </c>
      <c r="B41" s="38" t="s">
        <v>63</v>
      </c>
      <c r="C41" s="35"/>
      <c r="D41" s="35">
        <v>22000</v>
      </c>
      <c r="E41" s="29">
        <f t="shared" si="0"/>
        <v>202964900</v>
      </c>
    </row>
    <row r="42" spans="1:5" ht="16.5">
      <c r="A42" s="41">
        <v>43950</v>
      </c>
      <c r="B42" s="38" t="s">
        <v>64</v>
      </c>
      <c r="C42" s="35">
        <v>32200</v>
      </c>
      <c r="D42" s="35"/>
      <c r="E42" s="29">
        <f t="shared" si="0"/>
        <v>202997100</v>
      </c>
    </row>
    <row r="43" spans="1:5" ht="16.5">
      <c r="A43" s="41">
        <v>43969</v>
      </c>
      <c r="B43" s="38" t="s">
        <v>65</v>
      </c>
      <c r="C43" s="35"/>
      <c r="D43" s="35">
        <v>11000</v>
      </c>
      <c r="E43" s="29">
        <f t="shared" si="0"/>
        <v>202986100</v>
      </c>
    </row>
    <row r="44" spans="1:5" ht="16.5">
      <c r="A44" s="41">
        <v>43981</v>
      </c>
      <c r="B44" s="38" t="s">
        <v>66</v>
      </c>
      <c r="C44" s="35">
        <v>32700</v>
      </c>
      <c r="D44" s="35"/>
      <c r="E44" s="29">
        <f t="shared" si="0"/>
        <v>203018800</v>
      </c>
    </row>
    <row r="45" spans="1:5" ht="16.5">
      <c r="A45" s="41">
        <v>44014</v>
      </c>
      <c r="B45" s="38" t="s">
        <v>67</v>
      </c>
      <c r="C45" s="35"/>
      <c r="D45" s="35">
        <v>2000000</v>
      </c>
      <c r="E45" s="29">
        <f t="shared" si="0"/>
        <v>201018800</v>
      </c>
    </row>
    <row r="46" spans="1:5" ht="16.5">
      <c r="A46" s="41">
        <v>44000</v>
      </c>
      <c r="B46" s="38" t="s">
        <v>70</v>
      </c>
      <c r="C46" s="35"/>
      <c r="D46" s="35">
        <v>11000</v>
      </c>
      <c r="E46" s="29">
        <f t="shared" si="0"/>
        <v>201007800</v>
      </c>
    </row>
    <row r="47" spans="1:5" ht="16.5">
      <c r="A47" s="41">
        <v>37437</v>
      </c>
      <c r="B47" s="38" t="s">
        <v>71</v>
      </c>
      <c r="C47" s="35">
        <v>32100</v>
      </c>
      <c r="D47" s="35"/>
      <c r="E47" s="29">
        <f t="shared" si="0"/>
        <v>201039900</v>
      </c>
    </row>
    <row r="48" spans="1:5" ht="16.5">
      <c r="A48" s="41">
        <v>44030</v>
      </c>
      <c r="B48" s="38" t="s">
        <v>75</v>
      </c>
      <c r="C48" s="35"/>
      <c r="D48" s="35">
        <v>11000</v>
      </c>
      <c r="E48" s="29">
        <f t="shared" si="0"/>
        <v>201028900</v>
      </c>
    </row>
    <row r="49" spans="1:5" ht="16.5">
      <c r="A49" s="41">
        <v>44043</v>
      </c>
      <c r="B49" s="38" t="s">
        <v>76</v>
      </c>
      <c r="C49" s="35">
        <v>33200</v>
      </c>
      <c r="D49" s="35"/>
      <c r="E49" s="29">
        <f t="shared" si="0"/>
        <v>201062100</v>
      </c>
    </row>
    <row r="50" spans="1:5" ht="16.5">
      <c r="A50" s="41">
        <v>44053</v>
      </c>
      <c r="B50" s="38" t="s">
        <v>72</v>
      </c>
      <c r="C50" s="35"/>
      <c r="D50" s="35">
        <v>2000000</v>
      </c>
      <c r="E50" s="29">
        <f t="shared" si="0"/>
        <v>199062100</v>
      </c>
    </row>
    <row r="51" spans="1:5" ht="16.5">
      <c r="A51" s="41">
        <v>44054</v>
      </c>
      <c r="B51" s="38" t="s">
        <v>56</v>
      </c>
      <c r="C51" s="35"/>
      <c r="D51" s="35">
        <v>5500</v>
      </c>
      <c r="E51" s="29">
        <f t="shared" si="0"/>
        <v>199056600</v>
      </c>
    </row>
    <row r="52" spans="1:5" ht="16.5">
      <c r="A52" s="41">
        <v>44061</v>
      </c>
      <c r="B52" s="38" t="s">
        <v>77</v>
      </c>
      <c r="C52" s="35"/>
      <c r="D52" s="35">
        <v>11000</v>
      </c>
      <c r="E52" s="29">
        <f t="shared" si="0"/>
        <v>199045600</v>
      </c>
    </row>
    <row r="53" spans="1:5" ht="16.5">
      <c r="A53" s="41">
        <v>44054</v>
      </c>
      <c r="B53" s="38" t="s">
        <v>73</v>
      </c>
      <c r="C53" s="35"/>
      <c r="D53" s="35">
        <v>12000000</v>
      </c>
      <c r="E53" s="29">
        <f t="shared" si="0"/>
        <v>187045600</v>
      </c>
    </row>
    <row r="54" spans="1:5" ht="16.5">
      <c r="A54" s="41">
        <v>44074</v>
      </c>
      <c r="B54" s="38" t="s">
        <v>78</v>
      </c>
      <c r="C54" s="35">
        <v>20300</v>
      </c>
      <c r="D54" s="35"/>
      <c r="E54" s="29">
        <f t="shared" si="0"/>
        <v>187065900</v>
      </c>
    </row>
    <row r="55" spans="1:5" ht="16.5">
      <c r="A55" s="41">
        <v>44092</v>
      </c>
      <c r="B55" s="38" t="s">
        <v>82</v>
      </c>
      <c r="C55" s="35"/>
      <c r="D55" s="35">
        <v>11000</v>
      </c>
      <c r="E55" s="29">
        <f t="shared" si="0"/>
        <v>187054900</v>
      </c>
    </row>
    <row r="56" spans="1:5" ht="16.5">
      <c r="A56" s="41">
        <v>44104</v>
      </c>
      <c r="B56" s="38" t="s">
        <v>83</v>
      </c>
      <c r="C56" s="35">
        <v>14400</v>
      </c>
      <c r="D56" s="35"/>
      <c r="E56" s="29">
        <f t="shared" si="0"/>
        <v>187069300</v>
      </c>
    </row>
    <row r="57" spans="1:5" ht="16.5">
      <c r="A57" s="41" t="s">
        <v>92</v>
      </c>
      <c r="B57" s="38" t="s">
        <v>93</v>
      </c>
      <c r="C57" s="35"/>
      <c r="D57" s="35">
        <v>11000</v>
      </c>
      <c r="E57" s="29">
        <f t="shared" si="0"/>
        <v>187058300</v>
      </c>
    </row>
    <row r="58" spans="1:5" ht="16.5">
      <c r="A58" s="41">
        <v>44133</v>
      </c>
      <c r="B58" s="38" t="s">
        <v>81</v>
      </c>
      <c r="C58" s="35"/>
      <c r="D58" s="35">
        <v>5000000</v>
      </c>
      <c r="E58" s="29">
        <f t="shared" si="0"/>
        <v>182058300</v>
      </c>
    </row>
    <row r="59" spans="1:5" ht="16.5">
      <c r="A59" s="41">
        <v>44133</v>
      </c>
      <c r="B59" s="38" t="s">
        <v>84</v>
      </c>
      <c r="C59" s="35"/>
      <c r="D59" s="35">
        <v>5000000</v>
      </c>
      <c r="E59" s="29">
        <f t="shared" si="0"/>
        <v>177058300</v>
      </c>
    </row>
    <row r="60" spans="1:5" ht="16.5">
      <c r="A60" s="41" t="s">
        <v>94</v>
      </c>
      <c r="B60" s="38" t="s">
        <v>95</v>
      </c>
      <c r="C60" s="35">
        <v>14900</v>
      </c>
      <c r="D60" s="35"/>
      <c r="E60" s="29">
        <f t="shared" si="0"/>
        <v>177073200</v>
      </c>
    </row>
    <row r="61" spans="1:5" ht="16.5">
      <c r="A61" s="41" t="s">
        <v>91</v>
      </c>
      <c r="B61" s="38" t="s">
        <v>96</v>
      </c>
      <c r="C61" s="35"/>
      <c r="D61" s="35">
        <v>22000</v>
      </c>
      <c r="E61" s="29">
        <f t="shared" si="0"/>
        <v>177051200</v>
      </c>
    </row>
    <row r="62" spans="1:5" ht="16.5">
      <c r="A62" s="41" t="s">
        <v>97</v>
      </c>
      <c r="B62" s="38" t="s">
        <v>98</v>
      </c>
      <c r="C62" s="35">
        <v>14400</v>
      </c>
      <c r="D62" s="35"/>
      <c r="E62" s="29">
        <f t="shared" si="0"/>
        <v>177065600</v>
      </c>
    </row>
    <row r="63" spans="1:5" ht="16.5">
      <c r="A63" s="37" t="s">
        <v>85</v>
      </c>
      <c r="B63" s="50" t="s">
        <v>86</v>
      </c>
      <c r="C63" s="35"/>
      <c r="D63" s="35">
        <v>5000000</v>
      </c>
      <c r="E63" s="29">
        <f t="shared" si="0"/>
        <v>172065600</v>
      </c>
    </row>
    <row r="64" spans="1:5" ht="16.5">
      <c r="A64" s="37" t="s">
        <v>22</v>
      </c>
      <c r="B64" s="50" t="s">
        <v>87</v>
      </c>
      <c r="C64" s="35"/>
      <c r="D64" s="35">
        <v>5000000</v>
      </c>
      <c r="E64" s="29">
        <f t="shared" si="0"/>
        <v>167065600</v>
      </c>
    </row>
    <row r="65" spans="1:5" ht="16.5">
      <c r="A65" s="37" t="s">
        <v>22</v>
      </c>
      <c r="B65" s="38" t="s">
        <v>99</v>
      </c>
      <c r="C65" s="35"/>
      <c r="D65" s="35">
        <v>22000</v>
      </c>
      <c r="E65" s="29">
        <f t="shared" si="0"/>
        <v>167043600</v>
      </c>
    </row>
    <row r="66" spans="1:5" ht="16.5">
      <c r="A66" s="37"/>
      <c r="B66" s="38" t="s">
        <v>56</v>
      </c>
      <c r="C66" s="35"/>
      <c r="D66" s="35">
        <v>5500</v>
      </c>
      <c r="E66" s="29">
        <f t="shared" si="0"/>
        <v>167038100</v>
      </c>
    </row>
    <row r="67" spans="1:5" ht="16.5">
      <c r="A67" s="37" t="s">
        <v>88</v>
      </c>
      <c r="B67" s="50" t="s">
        <v>89</v>
      </c>
      <c r="C67" s="35"/>
      <c r="D67" s="35">
        <v>2000000</v>
      </c>
      <c r="E67" s="29">
        <f t="shared" si="0"/>
        <v>165038100</v>
      </c>
    </row>
    <row r="68" spans="1:5" ht="16.5">
      <c r="A68" s="41" t="s">
        <v>90</v>
      </c>
      <c r="B68" s="38" t="s">
        <v>100</v>
      </c>
      <c r="C68" s="35">
        <v>13800</v>
      </c>
      <c r="D68" s="35"/>
      <c r="E68" s="29">
        <f t="shared" si="0"/>
        <v>165051900</v>
      </c>
    </row>
    <row r="69" spans="1:5" ht="18">
      <c r="A69" s="54" t="s">
        <v>101</v>
      </c>
      <c r="B69" s="55"/>
      <c r="C69" s="49">
        <f>SUM(C8:C68)</f>
        <v>120001600</v>
      </c>
      <c r="D69" s="49">
        <f>SUM(D8:D68)</f>
        <v>76198000</v>
      </c>
      <c r="E69" s="21">
        <f>E7+C69-D69</f>
        <v>165051900</v>
      </c>
    </row>
    <row r="71" spans="1:5" ht="15.75">
      <c r="A71" s="51" t="s">
        <v>11</v>
      </c>
      <c r="B71" s="51"/>
      <c r="D71" s="51" t="s">
        <v>79</v>
      </c>
      <c r="E71" s="51"/>
    </row>
    <row r="72" spans="1:5" ht="15.75">
      <c r="A72" s="51"/>
      <c r="B72" s="51"/>
      <c r="D72" s="51"/>
      <c r="E72" s="51"/>
    </row>
    <row r="73" spans="1:5" ht="15.75">
      <c r="A73" s="1"/>
      <c r="B73" s="1"/>
      <c r="D73" s="1"/>
      <c r="E73" s="44"/>
    </row>
    <row r="74" spans="1:5" ht="15.75">
      <c r="A74" s="1"/>
      <c r="B74" s="1"/>
      <c r="D74" s="1"/>
      <c r="E74" s="44"/>
    </row>
    <row r="75" spans="1:5" ht="16.5">
      <c r="A75" s="1"/>
      <c r="B75" s="1"/>
      <c r="D75" s="17"/>
      <c r="E75" s="44"/>
    </row>
    <row r="76" spans="1:5" ht="15.75">
      <c r="A76" s="51" t="s">
        <v>14</v>
      </c>
      <c r="B76" s="51"/>
      <c r="D76" s="52" t="s">
        <v>80</v>
      </c>
      <c r="E76" s="52"/>
    </row>
  </sheetData>
  <mergeCells count="9">
    <mergeCell ref="A76:B76"/>
    <mergeCell ref="D76:E76"/>
    <mergeCell ref="A3:E3"/>
    <mergeCell ref="A4:E4"/>
    <mergeCell ref="A69:B69"/>
    <mergeCell ref="A71:B71"/>
    <mergeCell ref="D71:E71"/>
    <mergeCell ref="A72:B72"/>
    <mergeCell ref="D72:E72"/>
  </mergeCells>
  <pageMargins left="0" right="0" top="0.39370078740157483" bottom="0.3937007874015748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XL4Poppy</vt:lpstr>
      <vt:lpstr>BAO CAO QUY XHTT 2019</vt:lpstr>
      <vt:lpstr>Bust</vt:lpstr>
      <vt:lpstr>Continue</vt:lpstr>
      <vt:lpstr>Documents_array</vt:lpstr>
      <vt:lpstr>Hello</vt:lpstr>
      <vt:lpstr>'BAO CAO QUY XHTT 2019'!Print_Titles</vt:lpstr>
      <vt:lpstr>XL4Poppy!Thuy_KT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SAWACO</dc:creator>
  <cp:lastModifiedBy>Dang Minh Hung</cp:lastModifiedBy>
  <cp:lastPrinted>2021-01-06T08:52:23Z</cp:lastPrinted>
  <dcterms:created xsi:type="dcterms:W3CDTF">2006-07-19T02:10:28Z</dcterms:created>
  <dcterms:modified xsi:type="dcterms:W3CDTF">2021-06-15T04:24:36Z</dcterms:modified>
</cp:coreProperties>
</file>